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.UUCF\OneDrive for Business\Financial\Year-end financial reports\"/>
    </mc:Choice>
  </mc:AlternateContent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9" i="1" l="1"/>
  <c r="E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90" i="1" s="1"/>
  <c r="G69" i="1"/>
  <c r="E92" i="1" l="1"/>
  <c r="E95" i="1"/>
  <c r="E96" i="1" s="1"/>
  <c r="G48" i="1"/>
  <c r="G23" i="1"/>
  <c r="F23" i="1"/>
  <c r="H48" i="1"/>
  <c r="H36" i="1"/>
  <c r="G36" i="1"/>
  <c r="G49" i="1" s="1"/>
  <c r="H22" i="1"/>
  <c r="H19" i="1"/>
  <c r="H18" i="1"/>
  <c r="H17" i="1"/>
  <c r="H14" i="1"/>
  <c r="H13" i="1"/>
  <c r="H12" i="1"/>
  <c r="G11" i="1"/>
  <c r="G15" i="1" s="1"/>
  <c r="F11" i="1"/>
  <c r="F15" i="1" s="1"/>
  <c r="H10" i="1"/>
  <c r="H9" i="1"/>
  <c r="H8" i="1"/>
  <c r="H55" i="1"/>
  <c r="H56" i="1"/>
  <c r="H57" i="1"/>
  <c r="H59" i="1"/>
  <c r="H60" i="1"/>
  <c r="H61" i="1"/>
  <c r="H62" i="1"/>
  <c r="H54" i="1"/>
  <c r="E63" i="1"/>
  <c r="F63" i="1"/>
  <c r="G63" i="1"/>
  <c r="D63" i="1"/>
  <c r="H21" i="1"/>
  <c r="H20" i="1"/>
  <c r="H11" i="1" l="1"/>
  <c r="H63" i="1"/>
  <c r="H49" i="1"/>
  <c r="G24" i="1"/>
  <c r="H23" i="1"/>
  <c r="H15" i="1"/>
  <c r="F24" i="1"/>
</calcChain>
</file>

<file path=xl/sharedStrings.xml><?xml version="1.0" encoding="utf-8"?>
<sst xmlns="http://schemas.openxmlformats.org/spreadsheetml/2006/main" count="109" uniqueCount="103">
  <si>
    <t>Unitarian Universalist Congregation of Fairfax</t>
  </si>
  <si>
    <t>Actual</t>
  </si>
  <si>
    <t>Budget</t>
  </si>
  <si>
    <t>Revenues</t>
  </si>
  <si>
    <t>Plate collections</t>
  </si>
  <si>
    <t>Rental Revenues</t>
  </si>
  <si>
    <t>Auction income</t>
  </si>
  <si>
    <t>Other Revenues</t>
  </si>
  <si>
    <t>Total Revenues</t>
  </si>
  <si>
    <t>Programs</t>
  </si>
  <si>
    <t>Personnel</t>
  </si>
  <si>
    <t>Facilities administration</t>
  </si>
  <si>
    <t>Office administration</t>
  </si>
  <si>
    <t>Operating reserve</t>
  </si>
  <si>
    <t>Capital reserve</t>
  </si>
  <si>
    <t>Debt service</t>
  </si>
  <si>
    <t>Total Expenses</t>
  </si>
  <si>
    <t>Excess of Revenues over Expenses (Budgeted)</t>
  </si>
  <si>
    <t>Statement of Income and Expenses</t>
  </si>
  <si>
    <t>Variance</t>
  </si>
  <si>
    <t>Endowment Fund account</t>
  </si>
  <si>
    <t>Operating account</t>
  </si>
  <si>
    <t>Capital account</t>
  </si>
  <si>
    <t>Custodial account</t>
  </si>
  <si>
    <t>Special projects</t>
  </si>
  <si>
    <t xml:space="preserve">Petty cash </t>
  </si>
  <si>
    <t>Operating</t>
  </si>
  <si>
    <t>Custodial</t>
  </si>
  <si>
    <t>Capital</t>
  </si>
  <si>
    <t>Reserve accounts</t>
  </si>
  <si>
    <t>Endowment</t>
  </si>
  <si>
    <t>Totals</t>
  </si>
  <si>
    <t>Purpose</t>
  </si>
  <si>
    <t>Non-Budget</t>
  </si>
  <si>
    <t>Budgeted</t>
  </si>
  <si>
    <t>Giving</t>
  </si>
  <si>
    <t>Total</t>
  </si>
  <si>
    <t>UUAAPF</t>
  </si>
  <si>
    <t>Partner Church</t>
  </si>
  <si>
    <t>JPD</t>
  </si>
  <si>
    <t>Rebuilding Together</t>
  </si>
  <si>
    <t>Yard Sale - Shepherd's Center</t>
  </si>
  <si>
    <t>Hypothermia program</t>
  </si>
  <si>
    <t>UUSJ</t>
  </si>
  <si>
    <t>Total Non-Budgeted Giving</t>
  </si>
  <si>
    <t>Total Budgeted Giving</t>
  </si>
  <si>
    <t>Grand Total</t>
  </si>
  <si>
    <t>Internal expenses</t>
  </si>
  <si>
    <t>External as a % of Internal</t>
  </si>
  <si>
    <t>Last year's total</t>
  </si>
  <si>
    <t>Last year's %</t>
  </si>
  <si>
    <t>Total internal and external expenses</t>
  </si>
  <si>
    <t>External as % of total</t>
  </si>
  <si>
    <t>Share the Plate</t>
  </si>
  <si>
    <t>Yard Sale - NAMI</t>
  </si>
  <si>
    <t>Pledges and Contributions</t>
  </si>
  <si>
    <t>Operating pledge payments</t>
  </si>
  <si>
    <t>Other congregant contributions</t>
  </si>
  <si>
    <t>Comments</t>
  </si>
  <si>
    <t>Total Contributions</t>
  </si>
  <si>
    <t>Expenses</t>
  </si>
  <si>
    <t>Program administration</t>
  </si>
  <si>
    <t>Lay  Ministries</t>
  </si>
  <si>
    <t>CT, Board, UUA, JPD</t>
  </si>
  <si>
    <t>See memo for explanation</t>
  </si>
  <si>
    <t>Reach Campaign Financial Report</t>
  </si>
  <si>
    <t>Debt reduction</t>
  </si>
  <si>
    <t>Reserves</t>
  </si>
  <si>
    <t>Balance from prior capital campaign</t>
  </si>
  <si>
    <t>Total revenue</t>
  </si>
  <si>
    <t>Interest</t>
  </si>
  <si>
    <t>Consulting and administration</t>
  </si>
  <si>
    <t>Buildings and grounds improvements</t>
  </si>
  <si>
    <t>Sewer project engineering and fees</t>
  </si>
  <si>
    <t>Technology upgrades, equipment, staffing and website</t>
  </si>
  <si>
    <t>Parking lot</t>
  </si>
  <si>
    <t>Parking phase II study</t>
  </si>
  <si>
    <t>Social justice/outreach</t>
  </si>
  <si>
    <t>Total Project</t>
  </si>
  <si>
    <t>Total expenses</t>
  </si>
  <si>
    <t>Includes projected pledge default</t>
  </si>
  <si>
    <t>Net Income</t>
  </si>
  <si>
    <t>Reach Campaign expenses</t>
  </si>
  <si>
    <t>Weekend of Service/MLK Day</t>
  </si>
  <si>
    <t>Refugee resettlement</t>
  </si>
  <si>
    <t>Fall 2016 supplemental campaign</t>
  </si>
  <si>
    <t>July 2016 - June 2017</t>
  </si>
  <si>
    <t>Budget includes 4% default</t>
  </si>
  <si>
    <t>Refinanced 12/31/16</t>
  </si>
  <si>
    <t>Includes $35,000 from Operating Res.</t>
  </si>
  <si>
    <t>As of June 30, 2017</t>
  </si>
  <si>
    <t>Reach Campaign income + supplemental Within Reach Campaign</t>
  </si>
  <si>
    <t>10% of revenue expected</t>
  </si>
  <si>
    <t>Cash at end of period (06/30/2017)</t>
  </si>
  <si>
    <t>2016-2017 External Contributions</t>
  </si>
  <si>
    <t>Britepaths (ODB)</t>
  </si>
  <si>
    <t>Artemis House</t>
  </si>
  <si>
    <t>Yard Sale - Family Pass</t>
  </si>
  <si>
    <t>Disaster relief - West Virginia flood</t>
  </si>
  <si>
    <t>TGEA (Equality UUCF)</t>
  </si>
  <si>
    <t>ESOL</t>
  </si>
  <si>
    <t>Misc. church projects (SPLC, Beacon House, etc.)</t>
  </si>
  <si>
    <t>Alernative House (Equality UUCF)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</si>
</sst>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;\(0.00\)"/>
    <numFmt numFmtId="165" formatCode="&quot;$&quot;#,##0"/>
    <numFmt numFmtId="166" formatCode="&quot;$&quot;#,##0.00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</cellStyleXfs>
  <cellXfs count="143">
    <xf numFmtId="0" fontId="0" fillId="0" borderId="0" xfId="0"/>
    <xf numFmtId="39" fontId="1" fillId="0" borderId="11" xfId="1" applyNumberFormat="1" applyFill="1" applyBorder="1"/>
    <xf numFmtId="164" fontId="4" fillId="0" borderId="0" xfId="1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39" fontId="3" fillId="0" borderId="14" xfId="1" applyNumberFormat="1" applyFont="1" applyFill="1" applyBorder="1"/>
    <xf numFmtId="166" fontId="0" fillId="0" borderId="0" xfId="0" applyNumberFormat="1"/>
    <xf numFmtId="166" fontId="0" fillId="0" borderId="13" xfId="0" applyNumberFormat="1" applyBorder="1" applyAlignment="1">
      <alignment horizontal="center"/>
    </xf>
    <xf numFmtId="167" fontId="0" fillId="0" borderId="0" xfId="0" applyNumberFormat="1" applyBorder="1"/>
    <xf numFmtId="0" fontId="2" fillId="0" borderId="0" xfId="43" applyNumberFormat="1" applyFont="1" applyFill="1" applyAlignment="1">
      <alignment horizontal="center"/>
    </xf>
    <xf numFmtId="0" fontId="2" fillId="0" borderId="15" xfId="43" applyNumberFormat="1" applyFont="1" applyFill="1" applyBorder="1" applyAlignment="1">
      <alignment horizontal="center"/>
    </xf>
    <xf numFmtId="0" fontId="2" fillId="0" borderId="15" xfId="43" applyNumberFormat="1" applyFont="1" applyFill="1" applyBorder="1"/>
    <xf numFmtId="0" fontId="4" fillId="0" borderId="15" xfId="43" applyFont="1" applyFill="1" applyBorder="1"/>
    <xf numFmtId="3" fontId="4" fillId="0" borderId="15" xfId="43" applyNumberFormat="1" applyFont="1" applyFill="1" applyBorder="1"/>
    <xf numFmtId="165" fontId="4" fillId="0" borderId="15" xfId="43" applyNumberFormat="1" applyFont="1" applyFill="1" applyBorder="1"/>
    <xf numFmtId="3" fontId="2" fillId="0" borderId="15" xfId="43" applyNumberFormat="1" applyFont="1" applyFill="1" applyBorder="1"/>
    <xf numFmtId="0" fontId="0" fillId="0" borderId="15" xfId="0" applyBorder="1"/>
    <xf numFmtId="0" fontId="4" fillId="0" borderId="0" xfId="0" applyFont="1" applyAlignment="1">
      <alignment horizontal="center"/>
    </xf>
    <xf numFmtId="0" fontId="0" fillId="0" borderId="0" xfId="0" applyBorder="1"/>
    <xf numFmtId="39" fontId="3" fillId="0" borderId="0" xfId="1" applyNumberFormat="1" applyFont="1" applyFill="1" applyBorder="1"/>
    <xf numFmtId="165" fontId="1" fillId="0" borderId="15" xfId="43" applyNumberFormat="1" applyFont="1" applyFill="1" applyBorder="1"/>
    <xf numFmtId="3" fontId="23" fillId="0" borderId="15" xfId="0" applyNumberFormat="1" applyFont="1" applyBorder="1"/>
    <xf numFmtId="165" fontId="23" fillId="0" borderId="16" xfId="0" applyNumberFormat="1" applyFont="1" applyBorder="1"/>
    <xf numFmtId="165" fontId="23" fillId="0" borderId="15" xfId="0" applyNumberFormat="1" applyFont="1" applyBorder="1"/>
    <xf numFmtId="165" fontId="23" fillId="0" borderId="19" xfId="0" applyNumberFormat="1" applyFont="1" applyBorder="1"/>
    <xf numFmtId="165" fontId="23" fillId="0" borderId="20" xfId="0" applyNumberFormat="1" applyFont="1" applyBorder="1"/>
    <xf numFmtId="165" fontId="23" fillId="0" borderId="21" xfId="0" applyNumberFormat="1" applyFont="1" applyBorder="1"/>
    <xf numFmtId="0" fontId="23" fillId="0" borderId="0" xfId="0" applyFont="1"/>
    <xf numFmtId="167" fontId="23" fillId="0" borderId="22" xfId="0" applyNumberFormat="1" applyFont="1" applyBorder="1"/>
    <xf numFmtId="167" fontId="23" fillId="0" borderId="23" xfId="0" applyNumberFormat="1" applyFont="1" applyBorder="1"/>
    <xf numFmtId="10" fontId="23" fillId="0" borderId="23" xfId="0" applyNumberFormat="1" applyFont="1" applyBorder="1"/>
    <xf numFmtId="165" fontId="23" fillId="0" borderId="22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7" fontId="0" fillId="0" borderId="11" xfId="0" applyNumberFormat="1" applyBorder="1"/>
    <xf numFmtId="167" fontId="0" fillId="0" borderId="14" xfId="0" applyNumberFormat="1" applyBorder="1"/>
    <xf numFmtId="39" fontId="3" fillId="0" borderId="11" xfId="1" applyNumberFormat="1" applyFont="1" applyFill="1" applyBorder="1"/>
    <xf numFmtId="39" fontId="27" fillId="0" borderId="0" xfId="1" applyNumberFormat="1" applyFont="1" applyBorder="1"/>
    <xf numFmtId="165" fontId="26" fillId="0" borderId="0" xfId="0" applyNumberFormat="1" applyFont="1" applyBorder="1"/>
    <xf numFmtId="166" fontId="0" fillId="0" borderId="0" xfId="0" applyNumberFormat="1" applyFont="1"/>
    <xf numFmtId="0" fontId="27" fillId="0" borderId="0" xfId="1" applyFont="1" applyFill="1"/>
    <xf numFmtId="166" fontId="26" fillId="0" borderId="11" xfId="0" applyNumberFormat="1" applyFont="1" applyBorder="1"/>
    <xf numFmtId="166" fontId="0" fillId="0" borderId="11" xfId="0" applyNumberFormat="1" applyFont="1" applyBorder="1"/>
    <xf numFmtId="0" fontId="4" fillId="0" borderId="32" xfId="1" applyFont="1" applyBorder="1"/>
    <xf numFmtId="0" fontId="4" fillId="0" borderId="0" xfId="1" applyFont="1" applyBorder="1"/>
    <xf numFmtId="0" fontId="5" fillId="0" borderId="0" xfId="1" applyFont="1" applyBorder="1" applyAlignment="1">
      <alignment horizontal="centerContinuous"/>
    </xf>
    <xf numFmtId="166" fontId="0" fillId="0" borderId="0" xfId="0" applyNumberFormat="1" applyBorder="1" applyAlignment="1">
      <alignment horizontal="center"/>
    </xf>
    <xf numFmtId="0" fontId="0" fillId="0" borderId="33" xfId="0" applyBorder="1"/>
    <xf numFmtId="49" fontId="2" fillId="0" borderId="32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2" fillId="0" borderId="32" xfId="1" applyNumberFormat="1" applyFont="1" applyBorder="1"/>
    <xf numFmtId="49" fontId="2" fillId="0" borderId="0" xfId="1" applyNumberFormat="1" applyFont="1" applyBorder="1"/>
    <xf numFmtId="164" fontId="2" fillId="0" borderId="0" xfId="1" applyNumberFormat="1" applyFont="1" applyFill="1" applyBorder="1"/>
    <xf numFmtId="164" fontId="4" fillId="0" borderId="0" xfId="1" applyNumberFormat="1" applyFont="1" applyFill="1" applyBorder="1"/>
    <xf numFmtId="166" fontId="0" fillId="0" borderId="0" xfId="0" applyNumberFormat="1" applyBorder="1"/>
    <xf numFmtId="0" fontId="1" fillId="0" borderId="0" xfId="1" applyBorder="1"/>
    <xf numFmtId="39" fontId="1" fillId="0" borderId="0" xfId="1" applyNumberFormat="1" applyFill="1" applyBorder="1"/>
    <xf numFmtId="39" fontId="24" fillId="0" borderId="0" xfId="0" applyNumberFormat="1" applyFont="1" applyFill="1" applyBorder="1"/>
    <xf numFmtId="0" fontId="1" fillId="0" borderId="32" xfId="1" applyBorder="1"/>
    <xf numFmtId="0" fontId="1" fillId="0" borderId="0" xfId="1" applyFont="1" applyBorder="1"/>
    <xf numFmtId="0" fontId="0" fillId="0" borderId="32" xfId="0" applyBorder="1"/>
    <xf numFmtId="0" fontId="4" fillId="0" borderId="35" xfId="1" applyFont="1" applyBorder="1"/>
    <xf numFmtId="0" fontId="4" fillId="0" borderId="12" xfId="1" applyFont="1" applyBorder="1"/>
    <xf numFmtId="0" fontId="1" fillId="0" borderId="12" xfId="1" applyBorder="1"/>
    <xf numFmtId="39" fontId="5" fillId="0" borderId="12" xfId="1" applyNumberFormat="1" applyFont="1" applyFill="1" applyBorder="1"/>
    <xf numFmtId="166" fontId="0" fillId="0" borderId="12" xfId="0" applyNumberFormat="1" applyBorder="1"/>
    <xf numFmtId="0" fontId="0" fillId="0" borderId="36" xfId="0" applyBorder="1"/>
    <xf numFmtId="0" fontId="27" fillId="0" borderId="32" xfId="1" applyFont="1" applyBorder="1"/>
    <xf numFmtId="0" fontId="27" fillId="0" borderId="0" xfId="1" applyFont="1" applyBorder="1"/>
    <xf numFmtId="166" fontId="27" fillId="0" borderId="0" xfId="1" applyNumberFormat="1" applyFont="1" applyBorder="1" applyAlignment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6" fontId="27" fillId="0" borderId="0" xfId="1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6" fontId="26" fillId="0" borderId="0" xfId="0" applyNumberFormat="1" applyFont="1" applyBorder="1"/>
    <xf numFmtId="0" fontId="26" fillId="0" borderId="33" xfId="0" applyFont="1" applyBorder="1"/>
    <xf numFmtId="0" fontId="0" fillId="0" borderId="33" xfId="0" applyFont="1" applyBorder="1"/>
    <xf numFmtId="0" fontId="26" fillId="0" borderId="37" xfId="0" applyFont="1" applyBorder="1"/>
    <xf numFmtId="166" fontId="0" fillId="0" borderId="0" xfId="0" applyNumberFormat="1" applyFont="1" applyBorder="1"/>
    <xf numFmtId="0" fontId="0" fillId="0" borderId="37" xfId="0" applyBorder="1"/>
    <xf numFmtId="166" fontId="0" fillId="0" borderId="12" xfId="0" applyNumberFormat="1" applyFont="1" applyBorder="1"/>
    <xf numFmtId="0" fontId="4" fillId="0" borderId="0" xfId="0" applyFont="1" applyAlignment="1">
      <alignment horizontal="center"/>
    </xf>
    <xf numFmtId="0" fontId="25" fillId="0" borderId="17" xfId="0" applyFont="1" applyFill="1" applyBorder="1"/>
    <xf numFmtId="0" fontId="25" fillId="0" borderId="0" xfId="0" applyFont="1" applyFill="1" applyBorder="1"/>
    <xf numFmtId="0" fontId="25" fillId="0" borderId="22" xfId="0" applyFont="1" applyFill="1" applyBorder="1"/>
    <xf numFmtId="0" fontId="25" fillId="0" borderId="24" xfId="0" applyFont="1" applyFill="1" applyBorder="1"/>
    <xf numFmtId="0" fontId="25" fillId="0" borderId="13" xfId="0" applyFont="1" applyFill="1" applyBorder="1"/>
    <xf numFmtId="0" fontId="25" fillId="0" borderId="23" xfId="0" applyFont="1" applyFill="1" applyBorder="1"/>
    <xf numFmtId="0" fontId="1" fillId="0" borderId="0" xfId="0" applyFont="1" applyAlignment="1">
      <alignment horizontal="center"/>
    </xf>
    <xf numFmtId="0" fontId="25" fillId="0" borderId="40" xfId="0" applyFont="1" applyBorder="1"/>
    <xf numFmtId="0" fontId="25" fillId="0" borderId="41" xfId="0" applyFont="1" applyBorder="1"/>
    <xf numFmtId="0" fontId="25" fillId="0" borderId="42" xfId="0" applyFont="1" applyBorder="1"/>
    <xf numFmtId="0" fontId="25" fillId="0" borderId="43" xfId="0" applyFont="1" applyBorder="1"/>
    <xf numFmtId="0" fontId="25" fillId="0" borderId="44" xfId="0" applyFont="1" applyBorder="1"/>
    <xf numFmtId="0" fontId="25" fillId="0" borderId="45" xfId="0" applyFont="1" applyBorder="1"/>
    <xf numFmtId="0" fontId="25" fillId="0" borderId="24" xfId="0" applyFont="1" applyBorder="1"/>
    <xf numFmtId="0" fontId="25" fillId="0" borderId="13" xfId="0" applyFont="1" applyBorder="1"/>
    <xf numFmtId="0" fontId="25" fillId="0" borderId="23" xfId="0" applyFont="1" applyBorder="1"/>
    <xf numFmtId="0" fontId="25" fillId="0" borderId="26" xfId="0" applyFont="1" applyFill="1" applyBorder="1"/>
    <xf numFmtId="0" fontId="25" fillId="0" borderId="14" xfId="0" applyFont="1" applyFill="1" applyBorder="1"/>
    <xf numFmtId="0" fontId="25" fillId="0" borderId="21" xfId="0" applyFont="1" applyFill="1" applyBorder="1"/>
    <xf numFmtId="0" fontId="23" fillId="0" borderId="17" xfId="0" applyFont="1" applyBorder="1"/>
    <xf numFmtId="0" fontId="23" fillId="0" borderId="0" xfId="0" applyFont="1" applyBorder="1"/>
    <xf numFmtId="0" fontId="23" fillId="0" borderId="22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13" xfId="0" applyFont="1" applyBorder="1"/>
    <xf numFmtId="0" fontId="1" fillId="0" borderId="23" xfId="0" applyFont="1" applyBorder="1"/>
    <xf numFmtId="0" fontId="23" fillId="0" borderId="38" xfId="0" applyFont="1" applyBorder="1"/>
    <xf numFmtId="0" fontId="23" fillId="0" borderId="11" xfId="0" applyFont="1" applyBorder="1"/>
    <xf numFmtId="0" fontId="23" fillId="0" borderId="39" xfId="0" applyFont="1" applyBorder="1"/>
    <xf numFmtId="0" fontId="23" fillId="0" borderId="3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" fillId="0" borderId="0" xfId="43" applyNumberFormat="1" applyFont="1" applyFill="1" applyAlignment="1">
      <alignment horizontal="center"/>
    </xf>
    <xf numFmtId="0" fontId="1" fillId="0" borderId="26" xfId="0" applyFont="1" applyBorder="1"/>
    <xf numFmtId="0" fontId="1" fillId="0" borderId="14" xfId="0" applyFont="1" applyBorder="1"/>
    <xf numFmtId="0" fontId="1" fillId="0" borderId="21" xfId="0" applyFont="1" applyBorder="1"/>
    <xf numFmtId="0" fontId="1" fillId="0" borderId="27" xfId="0" applyFont="1" applyBorder="1"/>
    <xf numFmtId="0" fontId="1" fillId="0" borderId="10" xfId="0" applyFont="1" applyBorder="1"/>
    <xf numFmtId="0" fontId="1" fillId="0" borderId="28" xfId="0" applyFont="1" applyBorder="1"/>
    <xf numFmtId="0" fontId="1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27" fillId="0" borderId="32" xfId="1" applyFont="1" applyBorder="1"/>
    <xf numFmtId="0" fontId="27" fillId="0" borderId="0" xfId="1" applyFont="1" applyBorder="1"/>
    <xf numFmtId="0" fontId="27" fillId="0" borderId="0" xfId="1" applyFont="1" applyFill="1" applyBorder="1"/>
    <xf numFmtId="0" fontId="27" fillId="0" borderId="32" xfId="1" applyFont="1" applyFill="1" applyBorder="1"/>
    <xf numFmtId="0" fontId="0" fillId="0" borderId="32" xfId="0" applyBorder="1"/>
    <xf numFmtId="0" fontId="0" fillId="0" borderId="0" xfId="0" applyBorder="1"/>
    <xf numFmtId="0" fontId="0" fillId="0" borderId="35" xfId="0" applyBorder="1"/>
    <xf numFmtId="0" fontId="0" fillId="0" borderId="12" xfId="0" applyBorder="1"/>
    <xf numFmtId="165" fontId="23" fillId="0" borderId="16" xfId="0" applyNumberFormat="1" applyFont="1" applyFill="1" applyBorder="1"/>
    <xf numFmtId="165" fontId="23" fillId="0" borderId="46" xfId="0" applyNumberFormat="1" applyFont="1" applyBorder="1"/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workbookViewId="0">
      <selection activeCell="O73" sqref="O73"/>
    </sheetView>
  </sheetViews>
  <sheetFormatPr defaultRowHeight="15" x14ac:dyDescent="0.25"/>
  <cols>
    <col min="1" max="1" width="10" bestFit="1" customWidth="1"/>
    <col min="3" max="3" width="13.85546875" bestFit="1" customWidth="1"/>
    <col min="4" max="4" width="14.28515625" bestFit="1" customWidth="1"/>
    <col min="5" max="5" width="12.140625" customWidth="1"/>
    <col min="6" max="6" width="12.42578125" bestFit="1" customWidth="1"/>
    <col min="7" max="7" width="12.7109375" bestFit="1" customWidth="1"/>
    <col min="8" max="8" width="12.7109375" style="6" bestFit="1" customWidth="1"/>
    <col min="9" max="9" width="35" customWidth="1"/>
  </cols>
  <sheetData>
    <row r="1" spans="1:9" ht="15.75" thickTop="1" x14ac:dyDescent="0.25">
      <c r="A1" s="127" t="s">
        <v>0</v>
      </c>
      <c r="B1" s="128"/>
      <c r="C1" s="128"/>
      <c r="D1" s="128"/>
      <c r="E1" s="128"/>
      <c r="F1" s="128"/>
      <c r="G1" s="128"/>
      <c r="H1" s="128"/>
      <c r="I1" s="129"/>
    </row>
    <row r="2" spans="1:9" x14ac:dyDescent="0.25">
      <c r="A2" s="130" t="s">
        <v>18</v>
      </c>
      <c r="B2" s="131"/>
      <c r="C2" s="131"/>
      <c r="D2" s="131"/>
      <c r="E2" s="131"/>
      <c r="F2" s="131"/>
      <c r="G2" s="131"/>
      <c r="H2" s="131"/>
      <c r="I2" s="132"/>
    </row>
    <row r="3" spans="1:9" x14ac:dyDescent="0.25">
      <c r="A3" s="117" t="s">
        <v>86</v>
      </c>
      <c r="B3" s="118"/>
      <c r="C3" s="118"/>
      <c r="D3" s="118"/>
      <c r="E3" s="118"/>
      <c r="F3" s="118"/>
      <c r="G3" s="118"/>
      <c r="H3" s="118"/>
      <c r="I3" s="119"/>
    </row>
    <row r="4" spans="1:9" x14ac:dyDescent="0.25">
      <c r="A4" s="43"/>
      <c r="B4" s="44"/>
      <c r="C4" s="45"/>
      <c r="D4" s="44"/>
      <c r="E4" s="44"/>
      <c r="F4" s="2"/>
      <c r="G4" s="2"/>
      <c r="H4" s="46"/>
      <c r="I4" s="47"/>
    </row>
    <row r="5" spans="1:9" x14ac:dyDescent="0.25">
      <c r="A5" s="48"/>
      <c r="B5" s="49"/>
      <c r="C5" s="49"/>
      <c r="D5" s="4"/>
      <c r="E5" s="49"/>
      <c r="F5" s="3" t="s">
        <v>1</v>
      </c>
      <c r="G5" s="3" t="s">
        <v>2</v>
      </c>
      <c r="H5" s="7" t="s">
        <v>19</v>
      </c>
      <c r="I5" s="50" t="s">
        <v>58</v>
      </c>
    </row>
    <row r="6" spans="1:9" x14ac:dyDescent="0.25">
      <c r="A6" s="51" t="s">
        <v>3</v>
      </c>
      <c r="B6" s="52"/>
      <c r="C6" s="52"/>
      <c r="D6" s="52"/>
      <c r="E6" s="52"/>
      <c r="F6" s="53"/>
      <c r="G6" s="54"/>
      <c r="H6" s="55"/>
      <c r="I6" s="47"/>
    </row>
    <row r="7" spans="1:9" x14ac:dyDescent="0.25">
      <c r="A7" s="51"/>
      <c r="B7" s="52" t="s">
        <v>55</v>
      </c>
      <c r="C7" s="56"/>
      <c r="D7" s="52"/>
      <c r="E7" s="52"/>
      <c r="F7" s="19"/>
      <c r="G7" s="57"/>
      <c r="H7" s="55"/>
      <c r="I7" s="47"/>
    </row>
    <row r="8" spans="1:9" x14ac:dyDescent="0.25">
      <c r="A8" s="51"/>
      <c r="B8" s="52"/>
      <c r="C8" s="52" t="s">
        <v>56</v>
      </c>
      <c r="D8" s="56"/>
      <c r="E8" s="52"/>
      <c r="F8" s="58">
        <v>907709.52</v>
      </c>
      <c r="G8" s="58">
        <v>946400</v>
      </c>
      <c r="H8" s="8">
        <f t="shared" ref="H8:H15" si="0">(F8-G8)/F8</f>
        <v>-4.2624296812486862E-2</v>
      </c>
      <c r="I8" s="47" t="s">
        <v>87</v>
      </c>
    </row>
    <row r="9" spans="1:9" x14ac:dyDescent="0.25">
      <c r="A9" s="51"/>
      <c r="B9" s="52"/>
      <c r="C9" s="52" t="s">
        <v>57</v>
      </c>
      <c r="D9" s="56"/>
      <c r="E9" s="52"/>
      <c r="F9" s="58">
        <v>38636.089999999997</v>
      </c>
      <c r="G9" s="58">
        <v>49500</v>
      </c>
      <c r="H9" s="8">
        <f t="shared" si="0"/>
        <v>-0.28118554439644394</v>
      </c>
      <c r="I9" s="47"/>
    </row>
    <row r="10" spans="1:9" x14ac:dyDescent="0.25">
      <c r="A10" s="51"/>
      <c r="B10" s="52"/>
      <c r="C10" s="52" t="s">
        <v>4</v>
      </c>
      <c r="D10" s="56"/>
      <c r="E10" s="52"/>
      <c r="F10" s="58">
        <v>14977</v>
      </c>
      <c r="G10" s="58">
        <v>17500</v>
      </c>
      <c r="H10" s="8">
        <f t="shared" si="0"/>
        <v>-0.16845830273085396</v>
      </c>
      <c r="I10" s="47"/>
    </row>
    <row r="11" spans="1:9" x14ac:dyDescent="0.25">
      <c r="A11" s="51"/>
      <c r="B11" s="52" t="s">
        <v>59</v>
      </c>
      <c r="C11" s="56"/>
      <c r="D11" s="52"/>
      <c r="E11" s="52"/>
      <c r="F11" s="5">
        <f>SUM(F8:F10)</f>
        <v>961322.61</v>
      </c>
      <c r="G11" s="5">
        <f>SUM(G8:G10)</f>
        <v>1013400</v>
      </c>
      <c r="H11" s="35">
        <f t="shared" si="0"/>
        <v>-5.4172646579070907E-2</v>
      </c>
      <c r="I11" s="47"/>
    </row>
    <row r="12" spans="1:9" x14ac:dyDescent="0.25">
      <c r="A12" s="51"/>
      <c r="B12" s="52" t="s">
        <v>5</v>
      </c>
      <c r="C12" s="52"/>
      <c r="D12" s="56"/>
      <c r="E12" s="52"/>
      <c r="F12" s="19">
        <v>134087.39000000001</v>
      </c>
      <c r="G12" s="57">
        <v>112105</v>
      </c>
      <c r="H12" s="8">
        <f t="shared" si="0"/>
        <v>0.16394077026929985</v>
      </c>
      <c r="I12" s="47"/>
    </row>
    <row r="13" spans="1:9" x14ac:dyDescent="0.25">
      <c r="A13" s="51"/>
      <c r="B13" s="52" t="s">
        <v>6</v>
      </c>
      <c r="C13" s="52"/>
      <c r="D13" s="52"/>
      <c r="E13" s="52"/>
      <c r="F13" s="58">
        <v>45149.73</v>
      </c>
      <c r="G13" s="58">
        <v>45000</v>
      </c>
      <c r="H13" s="8">
        <f t="shared" si="0"/>
        <v>3.3162989014552955E-3</v>
      </c>
      <c r="I13" s="47"/>
    </row>
    <row r="14" spans="1:9" ht="15.75" thickBot="1" x14ac:dyDescent="0.3">
      <c r="A14" s="51"/>
      <c r="B14" s="52" t="s">
        <v>7</v>
      </c>
      <c r="C14" s="52"/>
      <c r="D14" s="56"/>
      <c r="E14" s="52"/>
      <c r="F14" s="19">
        <v>70737.7</v>
      </c>
      <c r="G14" s="57">
        <v>69403</v>
      </c>
      <c r="H14" s="8">
        <f t="shared" si="0"/>
        <v>1.8868297951445935E-2</v>
      </c>
      <c r="I14" s="47" t="s">
        <v>89</v>
      </c>
    </row>
    <row r="15" spans="1:9" x14ac:dyDescent="0.25">
      <c r="A15" s="51" t="s">
        <v>8</v>
      </c>
      <c r="B15" s="52"/>
      <c r="C15" s="52"/>
      <c r="D15" s="52"/>
      <c r="E15" s="52"/>
      <c r="F15" s="36">
        <f>SUM(F11:F14)</f>
        <v>1211297.43</v>
      </c>
      <c r="G15" s="36">
        <f>SUM(G11:G14)</f>
        <v>1239908</v>
      </c>
      <c r="H15" s="34">
        <f t="shared" si="0"/>
        <v>-2.3619772725844937E-2</v>
      </c>
      <c r="I15" s="47"/>
    </row>
    <row r="16" spans="1:9" x14ac:dyDescent="0.25">
      <c r="A16" s="51" t="s">
        <v>60</v>
      </c>
      <c r="B16" s="44"/>
      <c r="C16" s="44"/>
      <c r="D16" s="44"/>
      <c r="E16" s="44"/>
      <c r="F16" s="57"/>
      <c r="G16" s="57"/>
      <c r="H16" s="55"/>
      <c r="I16" s="47"/>
    </row>
    <row r="17" spans="1:9" x14ac:dyDescent="0.25">
      <c r="A17" s="59"/>
      <c r="B17" s="44" t="s">
        <v>9</v>
      </c>
      <c r="C17" s="44"/>
      <c r="D17" s="56"/>
      <c r="E17" s="56"/>
      <c r="F17" s="57">
        <v>38973.24</v>
      </c>
      <c r="G17" s="57">
        <v>45100</v>
      </c>
      <c r="H17" s="8">
        <f t="shared" ref="H17:H19" si="1">(F17-G17)/F17</f>
        <v>-0.15720427657541436</v>
      </c>
      <c r="I17" s="47" t="s">
        <v>62</v>
      </c>
    </row>
    <row r="18" spans="1:9" x14ac:dyDescent="0.25">
      <c r="A18" s="59"/>
      <c r="B18" s="60" t="s">
        <v>61</v>
      </c>
      <c r="C18" s="44"/>
      <c r="D18" s="56"/>
      <c r="E18" s="56"/>
      <c r="F18" s="57">
        <v>54166.400000000001</v>
      </c>
      <c r="G18" s="57">
        <v>67304</v>
      </c>
      <c r="H18" s="8">
        <f t="shared" si="1"/>
        <v>-0.24254150174277778</v>
      </c>
      <c r="I18" s="47" t="s">
        <v>63</v>
      </c>
    </row>
    <row r="19" spans="1:9" x14ac:dyDescent="0.25">
      <c r="A19" s="61"/>
      <c r="B19" s="56" t="s">
        <v>10</v>
      </c>
      <c r="C19" s="56"/>
      <c r="D19" s="56"/>
      <c r="E19" s="56"/>
      <c r="F19" s="57">
        <v>932343.02</v>
      </c>
      <c r="G19" s="57">
        <v>922178.58</v>
      </c>
      <c r="H19" s="8">
        <f t="shared" si="1"/>
        <v>1.0902039037091799E-2</v>
      </c>
      <c r="I19" s="47"/>
    </row>
    <row r="20" spans="1:9" x14ac:dyDescent="0.25">
      <c r="A20" s="61"/>
      <c r="B20" s="56" t="s">
        <v>11</v>
      </c>
      <c r="C20" s="18"/>
      <c r="D20" s="56"/>
      <c r="E20" s="56"/>
      <c r="F20" s="57">
        <v>72875.25</v>
      </c>
      <c r="G20" s="57">
        <v>75300</v>
      </c>
      <c r="H20" s="8">
        <f t="shared" ref="H20:H23" si="2">(F20-G20)/F20</f>
        <v>-3.3272613129972109E-2</v>
      </c>
      <c r="I20" s="47"/>
    </row>
    <row r="21" spans="1:9" x14ac:dyDescent="0.25">
      <c r="A21" s="61"/>
      <c r="B21" s="56" t="s">
        <v>12</v>
      </c>
      <c r="C21" s="18"/>
      <c r="D21" s="56"/>
      <c r="E21" s="56"/>
      <c r="F21" s="57">
        <v>52339.35</v>
      </c>
      <c r="G21" s="57">
        <v>49750</v>
      </c>
      <c r="H21" s="8">
        <f t="shared" si="2"/>
        <v>4.9472337734419676E-2</v>
      </c>
      <c r="I21" s="47"/>
    </row>
    <row r="22" spans="1:9" ht="15.75" thickBot="1" x14ac:dyDescent="0.3">
      <c r="A22" s="59"/>
      <c r="B22" s="56" t="s">
        <v>15</v>
      </c>
      <c r="C22" s="18"/>
      <c r="D22" s="56"/>
      <c r="E22" s="56"/>
      <c r="F22" s="57">
        <v>47604.73</v>
      </c>
      <c r="G22" s="57">
        <v>80000</v>
      </c>
      <c r="H22" s="8">
        <f t="shared" si="2"/>
        <v>-0.68050527752179235</v>
      </c>
      <c r="I22" s="47" t="s">
        <v>88</v>
      </c>
    </row>
    <row r="23" spans="1:9" x14ac:dyDescent="0.25">
      <c r="A23" s="59" t="s">
        <v>16</v>
      </c>
      <c r="B23" s="56"/>
      <c r="C23" s="56"/>
      <c r="D23" s="56"/>
      <c r="E23" s="56"/>
      <c r="F23" s="1">
        <f>SUM(F17:F22)</f>
        <v>1198301.9900000002</v>
      </c>
      <c r="G23" s="1">
        <f>SUM(G17:G22)</f>
        <v>1239632.58</v>
      </c>
      <c r="H23" s="34">
        <f t="shared" si="2"/>
        <v>-3.449096333387533E-2</v>
      </c>
      <c r="I23" s="47"/>
    </row>
    <row r="24" spans="1:9" ht="15.75" thickBot="1" x14ac:dyDescent="0.3">
      <c r="A24" s="62" t="s">
        <v>17</v>
      </c>
      <c r="B24" s="63"/>
      <c r="C24" s="63"/>
      <c r="D24" s="63"/>
      <c r="E24" s="64"/>
      <c r="F24" s="65">
        <f>F15-F23</f>
        <v>12995.439999999711</v>
      </c>
      <c r="G24" s="65">
        <f>G15-G23</f>
        <v>275.41999999992549</v>
      </c>
      <c r="H24" s="66"/>
      <c r="I24" s="67"/>
    </row>
    <row r="25" spans="1:9" ht="16.5" thickTop="1" thickBot="1" x14ac:dyDescent="0.3"/>
    <row r="26" spans="1:9" ht="15.75" thickTop="1" x14ac:dyDescent="0.25">
      <c r="A26" s="127" t="s">
        <v>0</v>
      </c>
      <c r="B26" s="128"/>
      <c r="C26" s="128"/>
      <c r="D26" s="128"/>
      <c r="E26" s="128"/>
      <c r="F26" s="128"/>
      <c r="G26" s="128"/>
      <c r="H26" s="128"/>
      <c r="I26" s="129"/>
    </row>
    <row r="27" spans="1:9" x14ac:dyDescent="0.25">
      <c r="A27" s="130" t="s">
        <v>65</v>
      </c>
      <c r="B27" s="131"/>
      <c r="C27" s="131"/>
      <c r="D27" s="131"/>
      <c r="E27" s="131"/>
      <c r="F27" s="131"/>
      <c r="G27" s="131"/>
      <c r="H27" s="131"/>
      <c r="I27" s="132"/>
    </row>
    <row r="28" spans="1:9" x14ac:dyDescent="0.25">
      <c r="A28" s="117" t="s">
        <v>90</v>
      </c>
      <c r="B28" s="118"/>
      <c r="C28" s="118"/>
      <c r="D28" s="118"/>
      <c r="E28" s="118"/>
      <c r="F28" s="118"/>
      <c r="G28" s="118"/>
      <c r="H28" s="118"/>
      <c r="I28" s="119"/>
    </row>
    <row r="29" spans="1:9" x14ac:dyDescent="0.25">
      <c r="A29" s="68"/>
      <c r="B29" s="69"/>
      <c r="C29" s="37"/>
      <c r="D29" s="70"/>
      <c r="E29" s="71"/>
      <c r="F29" s="71"/>
      <c r="G29" s="72"/>
      <c r="H29" s="73" t="s">
        <v>78</v>
      </c>
      <c r="I29" s="74"/>
    </row>
    <row r="30" spans="1:9" x14ac:dyDescent="0.25">
      <c r="A30" s="68"/>
      <c r="B30" s="69"/>
      <c r="C30" s="37"/>
      <c r="D30" s="75"/>
      <c r="E30" s="38"/>
      <c r="F30" s="71"/>
      <c r="G30" s="76" t="s">
        <v>1</v>
      </c>
      <c r="H30" s="73" t="s">
        <v>2</v>
      </c>
      <c r="I30" s="77" t="s">
        <v>58</v>
      </c>
    </row>
    <row r="31" spans="1:9" x14ac:dyDescent="0.25">
      <c r="A31" s="68"/>
      <c r="B31" s="69"/>
      <c r="C31" s="37"/>
      <c r="D31" s="75"/>
      <c r="E31" s="38"/>
      <c r="F31" s="71"/>
      <c r="G31" s="71"/>
      <c r="H31" s="78"/>
      <c r="I31" s="79"/>
    </row>
    <row r="32" spans="1:9" x14ac:dyDescent="0.25">
      <c r="A32" s="133" t="s">
        <v>91</v>
      </c>
      <c r="B32" s="134"/>
      <c r="C32" s="134"/>
      <c r="D32" s="134"/>
      <c r="E32" s="134"/>
      <c r="F32" s="134"/>
      <c r="G32" s="78">
        <v>2239218.2799999998</v>
      </c>
      <c r="H32" s="78">
        <v>2337295</v>
      </c>
      <c r="I32" s="80" t="s">
        <v>80</v>
      </c>
    </row>
    <row r="33" spans="1:9" x14ac:dyDescent="0.25">
      <c r="A33" s="133" t="s">
        <v>68</v>
      </c>
      <c r="B33" s="134"/>
      <c r="C33" s="134"/>
      <c r="D33" s="134"/>
      <c r="E33" s="134"/>
      <c r="F33" s="134"/>
      <c r="G33" s="78">
        <v>272250.32</v>
      </c>
      <c r="H33" s="78">
        <v>272250.32</v>
      </c>
      <c r="I33" s="79"/>
    </row>
    <row r="34" spans="1:9" x14ac:dyDescent="0.25">
      <c r="A34" s="133" t="s">
        <v>85</v>
      </c>
      <c r="B34" s="134"/>
      <c r="C34" s="134"/>
      <c r="D34" s="134"/>
      <c r="E34" s="134"/>
      <c r="F34" s="134"/>
      <c r="G34" s="78"/>
      <c r="H34" s="78">
        <v>107000</v>
      </c>
      <c r="I34" s="80" t="s">
        <v>64</v>
      </c>
    </row>
    <row r="35" spans="1:9" ht="15.75" thickBot="1" x14ac:dyDescent="0.3">
      <c r="A35" s="133" t="s">
        <v>70</v>
      </c>
      <c r="B35" s="134"/>
      <c r="C35" s="134"/>
      <c r="D35" s="134"/>
      <c r="E35" s="134"/>
      <c r="F35" s="134"/>
      <c r="G35" s="78">
        <v>3976.11</v>
      </c>
      <c r="H35" s="78">
        <v>3500</v>
      </c>
      <c r="I35" s="79"/>
    </row>
    <row r="36" spans="1:9" x14ac:dyDescent="0.25">
      <c r="A36" s="133" t="s">
        <v>69</v>
      </c>
      <c r="B36" s="134"/>
      <c r="C36" s="134"/>
      <c r="D36" s="134"/>
      <c r="E36" s="134"/>
      <c r="F36" s="134"/>
      <c r="G36" s="41">
        <f>SUM(G32:G35)</f>
        <v>2515444.7099999995</v>
      </c>
      <c r="H36" s="41">
        <f>SUM(H32:H35)</f>
        <v>2720045.32</v>
      </c>
      <c r="I36" s="81"/>
    </row>
    <row r="37" spans="1:9" x14ac:dyDescent="0.25">
      <c r="A37" s="133"/>
      <c r="B37" s="134"/>
      <c r="C37" s="134"/>
      <c r="D37" s="134"/>
      <c r="E37" s="134"/>
      <c r="F37" s="134"/>
      <c r="G37" s="78"/>
      <c r="H37" s="78"/>
      <c r="I37" s="79"/>
    </row>
    <row r="38" spans="1:9" x14ac:dyDescent="0.25">
      <c r="A38" s="133" t="s">
        <v>82</v>
      </c>
      <c r="B38" s="134"/>
      <c r="C38" s="134"/>
      <c r="D38" s="134"/>
      <c r="E38" s="134"/>
      <c r="F38" s="134"/>
      <c r="G38" s="78"/>
      <c r="H38" s="78"/>
      <c r="I38" s="79"/>
    </row>
    <row r="39" spans="1:9" x14ac:dyDescent="0.25">
      <c r="A39" s="133" t="s">
        <v>71</v>
      </c>
      <c r="B39" s="134"/>
      <c r="C39" s="134"/>
      <c r="D39" s="134"/>
      <c r="E39" s="134"/>
      <c r="F39" s="134"/>
      <c r="G39" s="78">
        <v>226789.42</v>
      </c>
      <c r="H39" s="78">
        <v>225000</v>
      </c>
      <c r="I39" s="79"/>
    </row>
    <row r="40" spans="1:9" x14ac:dyDescent="0.25">
      <c r="A40" s="133" t="s">
        <v>72</v>
      </c>
      <c r="B40" s="134"/>
      <c r="C40" s="134"/>
      <c r="D40" s="134"/>
      <c r="E40" s="134"/>
      <c r="F40" s="134"/>
      <c r="G40" s="78">
        <v>149049.54999999999</v>
      </c>
      <c r="H40" s="78">
        <v>315000</v>
      </c>
      <c r="I40" s="79"/>
    </row>
    <row r="41" spans="1:9" x14ac:dyDescent="0.25">
      <c r="A41" s="133" t="s">
        <v>73</v>
      </c>
      <c r="B41" s="134"/>
      <c r="C41" s="134"/>
      <c r="D41" s="134"/>
      <c r="E41" s="134"/>
      <c r="F41" s="134"/>
      <c r="G41" s="78">
        <v>77557.37</v>
      </c>
      <c r="H41" s="78">
        <v>105000</v>
      </c>
      <c r="I41" s="79"/>
    </row>
    <row r="42" spans="1:9" x14ac:dyDescent="0.25">
      <c r="A42" s="133" t="s">
        <v>74</v>
      </c>
      <c r="B42" s="134"/>
      <c r="C42" s="134"/>
      <c r="D42" s="134"/>
      <c r="E42" s="134"/>
      <c r="F42" s="134"/>
      <c r="G42" s="82">
        <v>291050.53999999998</v>
      </c>
      <c r="H42" s="78">
        <v>295000</v>
      </c>
      <c r="I42" s="79"/>
    </row>
    <row r="43" spans="1:9" x14ac:dyDescent="0.25">
      <c r="A43" s="133" t="s">
        <v>75</v>
      </c>
      <c r="B43" s="134"/>
      <c r="C43" s="134"/>
      <c r="D43" s="134"/>
      <c r="E43" s="134"/>
      <c r="F43" s="134"/>
      <c r="G43" s="82">
        <v>898584.4</v>
      </c>
      <c r="H43" s="78">
        <v>900000</v>
      </c>
      <c r="I43" s="79"/>
    </row>
    <row r="44" spans="1:9" x14ac:dyDescent="0.25">
      <c r="A44" s="136" t="s">
        <v>76</v>
      </c>
      <c r="B44" s="135"/>
      <c r="C44" s="135"/>
      <c r="D44" s="135"/>
      <c r="E44" s="135"/>
      <c r="F44" s="135"/>
      <c r="G44" s="82">
        <v>10000</v>
      </c>
      <c r="H44" s="55">
        <v>10000</v>
      </c>
      <c r="I44" s="47"/>
    </row>
    <row r="45" spans="1:9" x14ac:dyDescent="0.25">
      <c r="A45" s="136" t="s">
        <v>66</v>
      </c>
      <c r="B45" s="135"/>
      <c r="C45" s="135"/>
      <c r="D45" s="135"/>
      <c r="E45" s="135"/>
      <c r="F45" s="135"/>
      <c r="G45" s="82">
        <v>625000</v>
      </c>
      <c r="H45" s="55">
        <v>625000</v>
      </c>
      <c r="I45" s="47"/>
    </row>
    <row r="46" spans="1:9" x14ac:dyDescent="0.25">
      <c r="A46" s="136" t="s">
        <v>67</v>
      </c>
      <c r="B46" s="135"/>
      <c r="C46" s="135"/>
      <c r="D46" s="135"/>
      <c r="E46" s="135"/>
      <c r="F46" s="135"/>
      <c r="G46" s="82">
        <v>0</v>
      </c>
      <c r="H46" s="55">
        <v>0</v>
      </c>
      <c r="I46" s="47"/>
    </row>
    <row r="47" spans="1:9" ht="15.75" thickBot="1" x14ac:dyDescent="0.3">
      <c r="A47" s="136" t="s">
        <v>77</v>
      </c>
      <c r="B47" s="135"/>
      <c r="C47" s="135"/>
      <c r="D47" s="135"/>
      <c r="E47" s="135"/>
      <c r="F47" s="135"/>
      <c r="G47" s="82">
        <v>23072.14</v>
      </c>
      <c r="H47" s="55">
        <v>244430</v>
      </c>
      <c r="I47" s="47" t="s">
        <v>92</v>
      </c>
    </row>
    <row r="48" spans="1:9" x14ac:dyDescent="0.25">
      <c r="A48" s="137" t="s">
        <v>79</v>
      </c>
      <c r="B48" s="138"/>
      <c r="C48" s="138"/>
      <c r="D48" s="138"/>
      <c r="E48" s="138"/>
      <c r="F48" s="138"/>
      <c r="G48" s="42">
        <f>SUM(G39:G47)</f>
        <v>2301103.42</v>
      </c>
      <c r="H48" s="42">
        <f>SUM(H39:H47)</f>
        <v>2719430</v>
      </c>
      <c r="I48" s="83"/>
    </row>
    <row r="49" spans="1:9" ht="15.75" thickBot="1" x14ac:dyDescent="0.3">
      <c r="A49" s="139" t="s">
        <v>81</v>
      </c>
      <c r="B49" s="140"/>
      <c r="C49" s="140"/>
      <c r="D49" s="140"/>
      <c r="E49" s="140"/>
      <c r="F49" s="140"/>
      <c r="G49" s="84">
        <f>G36-G48</f>
        <v>214341.28999999957</v>
      </c>
      <c r="H49" s="84">
        <f>H36-H48</f>
        <v>615.31999999983236</v>
      </c>
      <c r="I49" s="67"/>
    </row>
    <row r="50" spans="1:9" ht="15.75" thickTop="1" x14ac:dyDescent="0.25">
      <c r="B50" s="40"/>
      <c r="G50" s="39"/>
      <c r="H50" s="39"/>
    </row>
    <row r="51" spans="1:9" x14ac:dyDescent="0.25">
      <c r="A51" s="120" t="s">
        <v>93</v>
      </c>
      <c r="B51" s="120"/>
      <c r="C51" s="120"/>
      <c r="D51" s="120"/>
      <c r="E51" s="120"/>
      <c r="F51" s="120"/>
      <c r="G51" s="120"/>
      <c r="H51" s="120"/>
      <c r="I51" s="9"/>
    </row>
    <row r="52" spans="1:9" x14ac:dyDescent="0.25">
      <c r="A52" s="9"/>
      <c r="B52" s="9"/>
      <c r="C52" s="9"/>
      <c r="D52" s="9"/>
      <c r="E52" s="9"/>
      <c r="F52" s="9"/>
      <c r="G52" s="9"/>
      <c r="H52" s="9"/>
    </row>
    <row r="53" spans="1:9" x14ac:dyDescent="0.25">
      <c r="A53" s="10"/>
      <c r="B53" s="10"/>
      <c r="C53" s="10"/>
      <c r="D53" s="10" t="s">
        <v>26</v>
      </c>
      <c r="E53" s="10" t="s">
        <v>27</v>
      </c>
      <c r="F53" s="10" t="s">
        <v>28</v>
      </c>
      <c r="G53" s="10" t="s">
        <v>30</v>
      </c>
      <c r="H53" s="10" t="s">
        <v>31</v>
      </c>
    </row>
    <row r="54" spans="1:9" x14ac:dyDescent="0.25">
      <c r="A54" s="11" t="s">
        <v>20</v>
      </c>
      <c r="B54" s="11"/>
      <c r="C54" s="12"/>
      <c r="D54" s="13"/>
      <c r="E54" s="13"/>
      <c r="F54" s="13"/>
      <c r="G54" s="13">
        <v>422204.11</v>
      </c>
      <c r="H54" s="14">
        <f>SUM(D54:G54)</f>
        <v>422204.11</v>
      </c>
    </row>
    <row r="55" spans="1:9" x14ac:dyDescent="0.25">
      <c r="A55" s="12" t="s">
        <v>21</v>
      </c>
      <c r="B55" s="12"/>
      <c r="C55" s="12"/>
      <c r="D55" s="13">
        <v>7621.65</v>
      </c>
      <c r="E55" s="13"/>
      <c r="F55" s="13"/>
      <c r="G55" s="13"/>
      <c r="H55" s="14">
        <f t="shared" ref="H55:H63" si="3">SUM(D55:G55)</f>
        <v>7621.65</v>
      </c>
    </row>
    <row r="56" spans="1:9" x14ac:dyDescent="0.25">
      <c r="A56" s="12" t="s">
        <v>22</v>
      </c>
      <c r="B56" s="12"/>
      <c r="C56" s="12"/>
      <c r="D56" s="13"/>
      <c r="E56" s="13"/>
      <c r="F56" s="13">
        <v>222514.4</v>
      </c>
      <c r="G56" s="13"/>
      <c r="H56" s="14">
        <f t="shared" si="3"/>
        <v>222514.4</v>
      </c>
    </row>
    <row r="57" spans="1:9" x14ac:dyDescent="0.25">
      <c r="A57" s="11" t="s">
        <v>23</v>
      </c>
      <c r="B57" s="12"/>
      <c r="C57" s="12"/>
      <c r="D57" s="13"/>
      <c r="E57" s="13">
        <v>91071.29</v>
      </c>
      <c r="F57" s="13"/>
      <c r="G57" s="13"/>
      <c r="H57" s="14">
        <f t="shared" si="3"/>
        <v>91071.29</v>
      </c>
    </row>
    <row r="58" spans="1:9" x14ac:dyDescent="0.25">
      <c r="A58" s="11" t="s">
        <v>29</v>
      </c>
      <c r="B58" s="12"/>
      <c r="C58" s="12"/>
      <c r="D58" s="13"/>
      <c r="E58" s="13"/>
      <c r="F58" s="13"/>
      <c r="G58" s="13"/>
      <c r="H58" s="14"/>
    </row>
    <row r="59" spans="1:9" x14ac:dyDescent="0.25">
      <c r="A59" s="11"/>
      <c r="B59" s="11" t="s">
        <v>14</v>
      </c>
      <c r="C59" s="12"/>
      <c r="D59" s="15">
        <v>100151.79</v>
      </c>
      <c r="E59" s="15"/>
      <c r="F59" s="15"/>
      <c r="G59" s="15"/>
      <c r="H59" s="14">
        <f t="shared" si="3"/>
        <v>100151.79</v>
      </c>
    </row>
    <row r="60" spans="1:9" x14ac:dyDescent="0.25">
      <c r="A60" s="11"/>
      <c r="B60" s="11" t="s">
        <v>13</v>
      </c>
      <c r="C60" s="12"/>
      <c r="D60" s="15">
        <v>105810</v>
      </c>
      <c r="E60" s="13"/>
      <c r="F60" s="13"/>
      <c r="G60" s="13"/>
      <c r="H60" s="14">
        <f t="shared" si="3"/>
        <v>105810</v>
      </c>
    </row>
    <row r="61" spans="1:9" x14ac:dyDescent="0.25">
      <c r="A61" s="12"/>
      <c r="B61" s="11" t="s">
        <v>24</v>
      </c>
      <c r="C61" s="12"/>
      <c r="D61" s="15">
        <v>274024.23</v>
      </c>
      <c r="E61" s="13"/>
      <c r="F61" s="13"/>
      <c r="G61" s="13"/>
      <c r="H61" s="14">
        <f t="shared" si="3"/>
        <v>274024.23</v>
      </c>
    </row>
    <row r="62" spans="1:9" x14ac:dyDescent="0.25">
      <c r="A62" s="11" t="s">
        <v>25</v>
      </c>
      <c r="B62" s="12"/>
      <c r="C62" s="12"/>
      <c r="D62" s="15">
        <v>310</v>
      </c>
      <c r="E62" s="15"/>
      <c r="F62" s="15"/>
      <c r="G62" s="15"/>
      <c r="H62" s="14">
        <f t="shared" si="3"/>
        <v>310</v>
      </c>
    </row>
    <row r="63" spans="1:9" x14ac:dyDescent="0.25">
      <c r="A63" s="16" t="s">
        <v>31</v>
      </c>
      <c r="B63" s="16"/>
      <c r="C63" s="16"/>
      <c r="D63" s="21">
        <f>SUM(D54:D62)</f>
        <v>487917.67</v>
      </c>
      <c r="E63" s="21">
        <f t="shared" ref="E63:G63" si="4">SUM(E54:E62)</f>
        <v>91071.29</v>
      </c>
      <c r="F63" s="21">
        <f t="shared" si="4"/>
        <v>222514.4</v>
      </c>
      <c r="G63" s="21">
        <f t="shared" si="4"/>
        <v>422204.11</v>
      </c>
      <c r="H63" s="20">
        <f t="shared" si="3"/>
        <v>1223707.47</v>
      </c>
    </row>
    <row r="65" spans="1:8" x14ac:dyDescent="0.25">
      <c r="A65" s="92" t="s">
        <v>94</v>
      </c>
      <c r="B65" s="92"/>
      <c r="C65" s="92"/>
      <c r="D65" s="92"/>
      <c r="E65" s="92"/>
      <c r="F65" s="92"/>
      <c r="G65" s="92"/>
      <c r="H65" s="85"/>
    </row>
    <row r="66" spans="1:8" x14ac:dyDescent="0.25">
      <c r="A66" s="17"/>
      <c r="B66" s="17"/>
      <c r="C66" s="17"/>
      <c r="D66" s="17"/>
      <c r="E66" s="17"/>
      <c r="F66" s="17"/>
      <c r="G66" s="17"/>
      <c r="H66" s="17"/>
    </row>
    <row r="67" spans="1:8" x14ac:dyDescent="0.25">
      <c r="A67" s="121" t="s">
        <v>32</v>
      </c>
      <c r="B67" s="122"/>
      <c r="C67" s="122"/>
      <c r="D67" s="123"/>
      <c r="E67" s="32" t="s">
        <v>33</v>
      </c>
      <c r="F67" s="32" t="s">
        <v>34</v>
      </c>
      <c r="G67" s="32"/>
      <c r="H67" s="17"/>
    </row>
    <row r="68" spans="1:8" ht="15.75" thickBot="1" x14ac:dyDescent="0.3">
      <c r="A68" s="124"/>
      <c r="B68" s="125"/>
      <c r="C68" s="125"/>
      <c r="D68" s="126"/>
      <c r="E68" s="33" t="s">
        <v>35</v>
      </c>
      <c r="F68" s="33" t="s">
        <v>35</v>
      </c>
      <c r="G68" s="33" t="s">
        <v>36</v>
      </c>
      <c r="H68" s="17"/>
    </row>
    <row r="69" spans="1:8" x14ac:dyDescent="0.25">
      <c r="A69" s="114" t="s">
        <v>37</v>
      </c>
      <c r="B69" s="115"/>
      <c r="C69" s="115"/>
      <c r="D69" s="116"/>
      <c r="E69" s="141"/>
      <c r="F69" s="141">
        <v>31995</v>
      </c>
      <c r="G69" s="22">
        <f t="shared" ref="G69:G88" si="5">E69+F69</f>
        <v>31995</v>
      </c>
      <c r="H69" s="17"/>
    </row>
    <row r="70" spans="1:8" x14ac:dyDescent="0.25">
      <c r="A70" s="105" t="s">
        <v>38</v>
      </c>
      <c r="B70" s="106"/>
      <c r="C70" s="106"/>
      <c r="D70" s="107"/>
      <c r="E70" s="141">
        <v>12612</v>
      </c>
      <c r="F70" s="141"/>
      <c r="G70" s="22">
        <f t="shared" si="5"/>
        <v>12612</v>
      </c>
      <c r="H70" s="17"/>
    </row>
    <row r="71" spans="1:8" x14ac:dyDescent="0.25">
      <c r="A71" s="105" t="s">
        <v>39</v>
      </c>
      <c r="B71" s="106"/>
      <c r="C71" s="106"/>
      <c r="D71" s="107"/>
      <c r="E71" s="141"/>
      <c r="F71" s="141">
        <v>14931</v>
      </c>
      <c r="G71" s="22">
        <f t="shared" si="5"/>
        <v>14931</v>
      </c>
      <c r="H71" s="17"/>
    </row>
    <row r="72" spans="1:8" x14ac:dyDescent="0.25">
      <c r="A72" s="105" t="s">
        <v>53</v>
      </c>
      <c r="B72" s="106"/>
      <c r="C72" s="106"/>
      <c r="D72" s="107"/>
      <c r="E72" s="141">
        <v>19552</v>
      </c>
      <c r="F72" s="141"/>
      <c r="G72" s="22">
        <f t="shared" si="5"/>
        <v>19552</v>
      </c>
      <c r="H72" s="17"/>
    </row>
    <row r="73" spans="1:8" x14ac:dyDescent="0.25">
      <c r="A73" s="105" t="s">
        <v>95</v>
      </c>
      <c r="B73" s="106"/>
      <c r="C73" s="106"/>
      <c r="D73" s="107"/>
      <c r="E73" s="141">
        <v>3000</v>
      </c>
      <c r="F73" s="141"/>
      <c r="G73" s="22">
        <f t="shared" si="5"/>
        <v>3000</v>
      </c>
      <c r="H73" s="17"/>
    </row>
    <row r="74" spans="1:8" x14ac:dyDescent="0.25">
      <c r="A74" s="105" t="s">
        <v>96</v>
      </c>
      <c r="B74" s="106"/>
      <c r="C74" s="106"/>
      <c r="D74" s="107"/>
      <c r="E74" s="141">
        <v>2194</v>
      </c>
      <c r="F74" s="141"/>
      <c r="G74" s="22">
        <f t="shared" si="5"/>
        <v>2194</v>
      </c>
      <c r="H74" s="17"/>
    </row>
    <row r="75" spans="1:8" x14ac:dyDescent="0.25">
      <c r="A75" s="108" t="s">
        <v>41</v>
      </c>
      <c r="B75" s="109"/>
      <c r="C75" s="109"/>
      <c r="D75" s="110"/>
      <c r="E75" s="141">
        <v>3764</v>
      </c>
      <c r="F75" s="141"/>
      <c r="G75" s="22">
        <f t="shared" si="5"/>
        <v>3764</v>
      </c>
      <c r="H75" s="17"/>
    </row>
    <row r="76" spans="1:8" x14ac:dyDescent="0.25">
      <c r="A76" s="108" t="s">
        <v>54</v>
      </c>
      <c r="B76" s="109"/>
      <c r="C76" s="109"/>
      <c r="D76" s="110"/>
      <c r="E76" s="141">
        <v>3825</v>
      </c>
      <c r="F76" s="141"/>
      <c r="G76" s="22">
        <f t="shared" si="5"/>
        <v>3825</v>
      </c>
      <c r="H76" s="17"/>
    </row>
    <row r="77" spans="1:8" x14ac:dyDescent="0.25">
      <c r="A77" s="108" t="s">
        <v>97</v>
      </c>
      <c r="B77" s="109"/>
      <c r="C77" s="109"/>
      <c r="D77" s="110"/>
      <c r="E77" s="141">
        <v>1929</v>
      </c>
      <c r="F77" s="141"/>
      <c r="G77" s="22">
        <f t="shared" si="5"/>
        <v>1929</v>
      </c>
      <c r="H77" s="17"/>
    </row>
    <row r="78" spans="1:8" x14ac:dyDescent="0.25">
      <c r="A78" s="108" t="s">
        <v>98</v>
      </c>
      <c r="B78" s="109"/>
      <c r="C78" s="109"/>
      <c r="D78" s="110"/>
      <c r="E78" s="141">
        <v>803</v>
      </c>
      <c r="F78" s="141"/>
      <c r="G78" s="22">
        <f t="shared" si="5"/>
        <v>803</v>
      </c>
      <c r="H78" s="17"/>
    </row>
    <row r="79" spans="1:8" x14ac:dyDescent="0.25">
      <c r="A79" s="108" t="s">
        <v>83</v>
      </c>
      <c r="B79" s="109"/>
      <c r="C79" s="109"/>
      <c r="D79" s="110"/>
      <c r="E79" s="141"/>
      <c r="F79" s="141">
        <v>1928</v>
      </c>
      <c r="G79" s="22">
        <f t="shared" si="5"/>
        <v>1928</v>
      </c>
      <c r="H79" s="17"/>
    </row>
    <row r="80" spans="1:8" x14ac:dyDescent="0.25">
      <c r="A80" s="108" t="s">
        <v>84</v>
      </c>
      <c r="B80" s="109"/>
      <c r="C80" s="109"/>
      <c r="D80" s="110"/>
      <c r="E80" s="141">
        <v>14184</v>
      </c>
      <c r="F80" s="141"/>
      <c r="G80" s="22">
        <f t="shared" si="5"/>
        <v>14184</v>
      </c>
      <c r="H80" s="17"/>
    </row>
    <row r="81" spans="1:8" x14ac:dyDescent="0.25">
      <c r="A81" s="105" t="s">
        <v>42</v>
      </c>
      <c r="B81" s="106"/>
      <c r="C81" s="106"/>
      <c r="D81" s="107"/>
      <c r="E81" s="141"/>
      <c r="F81" s="141">
        <v>2000</v>
      </c>
      <c r="G81" s="22">
        <f t="shared" si="5"/>
        <v>2000</v>
      </c>
      <c r="H81" s="17"/>
    </row>
    <row r="82" spans="1:8" x14ac:dyDescent="0.25">
      <c r="A82" s="105" t="s">
        <v>43</v>
      </c>
      <c r="B82" s="106"/>
      <c r="C82" s="106"/>
      <c r="D82" s="107"/>
      <c r="E82" s="141"/>
      <c r="F82" s="141">
        <v>1500</v>
      </c>
      <c r="G82" s="22">
        <f t="shared" si="5"/>
        <v>1500</v>
      </c>
      <c r="H82" s="17"/>
    </row>
    <row r="83" spans="1:8" x14ac:dyDescent="0.25">
      <c r="A83" s="105" t="s">
        <v>40</v>
      </c>
      <c r="B83" s="106"/>
      <c r="C83" s="106"/>
      <c r="D83" s="107"/>
      <c r="E83" s="141">
        <v>3500</v>
      </c>
      <c r="F83" s="141">
        <v>500</v>
      </c>
      <c r="G83" s="22">
        <f t="shared" si="5"/>
        <v>4000</v>
      </c>
      <c r="H83" s="17"/>
    </row>
    <row r="84" spans="1:8" x14ac:dyDescent="0.25">
      <c r="A84" s="105" t="s">
        <v>99</v>
      </c>
      <c r="B84" s="106"/>
      <c r="C84" s="106"/>
      <c r="D84" s="107"/>
      <c r="E84" s="141">
        <v>1255</v>
      </c>
      <c r="F84" s="141"/>
      <c r="G84" s="22">
        <f t="shared" si="5"/>
        <v>1255</v>
      </c>
      <c r="H84" s="17"/>
    </row>
    <row r="85" spans="1:8" x14ac:dyDescent="0.25">
      <c r="A85" s="105" t="s">
        <v>100</v>
      </c>
      <c r="B85" s="106"/>
      <c r="C85" s="106"/>
      <c r="D85" s="107"/>
      <c r="E85" s="141"/>
      <c r="F85" s="141">
        <v>351</v>
      </c>
      <c r="G85" s="22">
        <f t="shared" si="5"/>
        <v>351</v>
      </c>
      <c r="H85" s="17"/>
    </row>
    <row r="86" spans="1:8" x14ac:dyDescent="0.25">
      <c r="A86" s="108" t="s">
        <v>101</v>
      </c>
      <c r="B86" s="109"/>
      <c r="C86" s="109"/>
      <c r="D86" s="110"/>
      <c r="E86" s="141">
        <v>300</v>
      </c>
      <c r="F86" s="141"/>
      <c r="G86" s="22">
        <f t="shared" si="5"/>
        <v>300</v>
      </c>
      <c r="H86" s="17"/>
    </row>
    <row r="87" spans="1:8" x14ac:dyDescent="0.25">
      <c r="A87" s="111" t="s">
        <v>102</v>
      </c>
      <c r="B87" s="112"/>
      <c r="C87" s="112"/>
      <c r="D87" s="113"/>
      <c r="E87" s="141">
        <v>245</v>
      </c>
      <c r="F87" s="141"/>
      <c r="G87" s="22">
        <f t="shared" si="5"/>
        <v>245</v>
      </c>
      <c r="H87" s="17"/>
    </row>
    <row r="88" spans="1:8" x14ac:dyDescent="0.25">
      <c r="A88" s="93" t="s">
        <v>44</v>
      </c>
      <c r="B88" s="94"/>
      <c r="C88" s="94"/>
      <c r="D88" s="95"/>
      <c r="E88" s="23">
        <f>SUM(E69:E87)</f>
        <v>67163</v>
      </c>
      <c r="G88" s="22"/>
      <c r="H88" s="17"/>
    </row>
    <row r="89" spans="1:8" ht="15.75" thickBot="1" x14ac:dyDescent="0.3">
      <c r="A89" s="96" t="s">
        <v>45</v>
      </c>
      <c r="B89" s="97"/>
      <c r="C89" s="97"/>
      <c r="D89" s="98"/>
      <c r="E89" s="24"/>
      <c r="F89" s="24">
        <f>SUM(F69:F87)</f>
        <v>53205</v>
      </c>
      <c r="G89" s="24"/>
      <c r="H89" s="17"/>
    </row>
    <row r="90" spans="1:8" ht="16.5" thickTop="1" thickBot="1" x14ac:dyDescent="0.3">
      <c r="A90" s="99" t="s">
        <v>46</v>
      </c>
      <c r="B90" s="100"/>
      <c r="C90" s="100"/>
      <c r="D90" s="101"/>
      <c r="E90" s="25"/>
      <c r="F90" s="142"/>
      <c r="G90" s="142">
        <f>SUM(G69:G87)</f>
        <v>120368</v>
      </c>
      <c r="H90" s="17"/>
    </row>
    <row r="91" spans="1:8" ht="15.75" thickTop="1" x14ac:dyDescent="0.25">
      <c r="A91" s="102" t="s">
        <v>47</v>
      </c>
      <c r="B91" s="103"/>
      <c r="C91" s="103"/>
      <c r="D91" s="104"/>
      <c r="E91" s="26">
        <v>1145097</v>
      </c>
      <c r="F91" s="25"/>
      <c r="G91" s="25"/>
      <c r="H91" s="17"/>
    </row>
    <row r="92" spans="1:8" x14ac:dyDescent="0.25">
      <c r="A92" s="86" t="s">
        <v>48</v>
      </c>
      <c r="B92" s="87"/>
      <c r="C92" s="87"/>
      <c r="D92" s="88"/>
      <c r="E92" s="28">
        <f>G90/E91</f>
        <v>0.10511598580731589</v>
      </c>
      <c r="F92" s="27"/>
      <c r="G92" s="27"/>
      <c r="H92" s="17"/>
    </row>
    <row r="93" spans="1:8" x14ac:dyDescent="0.25">
      <c r="A93" s="86" t="s">
        <v>49</v>
      </c>
      <c r="B93" s="87"/>
      <c r="C93" s="87"/>
      <c r="D93" s="88"/>
      <c r="E93" s="31">
        <v>145722</v>
      </c>
      <c r="F93" s="27"/>
      <c r="G93" s="27"/>
      <c r="H93" s="17"/>
    </row>
    <row r="94" spans="1:8" x14ac:dyDescent="0.25">
      <c r="A94" s="86" t="s">
        <v>50</v>
      </c>
      <c r="B94" s="87"/>
      <c r="C94" s="87"/>
      <c r="D94" s="88"/>
      <c r="E94" s="29">
        <v>0.127</v>
      </c>
      <c r="F94" s="27"/>
      <c r="G94" s="27"/>
      <c r="H94" s="17"/>
    </row>
    <row r="95" spans="1:8" x14ac:dyDescent="0.25">
      <c r="A95" s="86" t="s">
        <v>51</v>
      </c>
      <c r="B95" s="87"/>
      <c r="C95" s="87"/>
      <c r="D95" s="88"/>
      <c r="E95" s="26">
        <f>E91+G90</f>
        <v>1265465</v>
      </c>
      <c r="F95" s="27"/>
      <c r="G95" s="27"/>
      <c r="H95" s="17"/>
    </row>
    <row r="96" spans="1:8" x14ac:dyDescent="0.25">
      <c r="A96" s="89" t="s">
        <v>52</v>
      </c>
      <c r="B96" s="90"/>
      <c r="C96" s="90"/>
      <c r="D96" s="91"/>
      <c r="E96" s="30">
        <f>G90/E95</f>
        <v>9.5117604991050722E-2</v>
      </c>
      <c r="F96" s="27"/>
      <c r="G96" s="27"/>
      <c r="H96" s="17"/>
    </row>
  </sheetData>
  <mergeCells count="55">
    <mergeCell ref="A49:F49"/>
    <mergeCell ref="A67:D68"/>
    <mergeCell ref="A44:F44"/>
    <mergeCell ref="A45:F45"/>
    <mergeCell ref="A46:F46"/>
    <mergeCell ref="A47:F47"/>
    <mergeCell ref="A48:F48"/>
    <mergeCell ref="A39:F39"/>
    <mergeCell ref="A40:F40"/>
    <mergeCell ref="A41:F41"/>
    <mergeCell ref="A42:F42"/>
    <mergeCell ref="A43:F43"/>
    <mergeCell ref="A28:I28"/>
    <mergeCell ref="A51:H51"/>
    <mergeCell ref="A1:I1"/>
    <mergeCell ref="A2:I2"/>
    <mergeCell ref="A3:I3"/>
    <mergeCell ref="A26:I26"/>
    <mergeCell ref="A27:I27"/>
    <mergeCell ref="A32:F32"/>
    <mergeCell ref="A33:F33"/>
    <mergeCell ref="A34:F34"/>
    <mergeCell ref="A35:F35"/>
    <mergeCell ref="A36:F36"/>
    <mergeCell ref="A37:F37"/>
    <mergeCell ref="A38:F38"/>
    <mergeCell ref="A69:D69"/>
    <mergeCell ref="A70:D70"/>
    <mergeCell ref="A71:D71"/>
    <mergeCell ref="A72:D72"/>
    <mergeCell ref="A73:D73"/>
    <mergeCell ref="A80:D80"/>
    <mergeCell ref="A81:D81"/>
    <mergeCell ref="A82:D82"/>
    <mergeCell ref="A83:D83"/>
    <mergeCell ref="A74:D74"/>
    <mergeCell ref="A75:D75"/>
    <mergeCell ref="A76:D76"/>
    <mergeCell ref="A77:D77"/>
    <mergeCell ref="A78:D78"/>
    <mergeCell ref="A94:D94"/>
    <mergeCell ref="A95:D95"/>
    <mergeCell ref="A96:D96"/>
    <mergeCell ref="A65:G65"/>
    <mergeCell ref="A89:D89"/>
    <mergeCell ref="A90:D90"/>
    <mergeCell ref="A91:D91"/>
    <mergeCell ref="A92:D92"/>
    <mergeCell ref="A93:D93"/>
    <mergeCell ref="A84:D84"/>
    <mergeCell ref="A85:D85"/>
    <mergeCell ref="A86:D86"/>
    <mergeCell ref="A87:D87"/>
    <mergeCell ref="A88:D88"/>
    <mergeCell ref="A79:D79"/>
  </mergeCells>
  <pageMargins left="0.7" right="0.7" top="0.75" bottom="0.75" header="0.3" footer="0.3"/>
  <pageSetup scale="68" fitToHeight="2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UUCF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 Sider</cp:lastModifiedBy>
  <cp:lastPrinted>2018-01-09T14:03:12Z</cp:lastPrinted>
  <dcterms:created xsi:type="dcterms:W3CDTF">2013-08-22T15:48:00Z</dcterms:created>
  <dcterms:modified xsi:type="dcterms:W3CDTF">2018-01-09T14:46:08Z</dcterms:modified>
</cp:coreProperties>
</file>